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600"/>
  </bookViews>
  <sheets>
    <sheet name="Puhatu põhjaosa" sheetId="7" r:id="rId1"/>
  </sheets>
  <calcPr calcId="162913"/>
</workbook>
</file>

<file path=xl/calcChain.xml><?xml version="1.0" encoding="utf-8"?>
<calcChain xmlns="http://schemas.openxmlformats.org/spreadsheetml/2006/main">
  <c r="M23" i="7" l="1"/>
  <c r="M24" i="7"/>
  <c r="M18" i="7"/>
  <c r="M19" i="7"/>
  <c r="M20" i="7"/>
  <c r="M22" i="7"/>
  <c r="M17" i="7"/>
  <c r="L10" i="7"/>
  <c r="L11" i="7"/>
  <c r="L12" i="7"/>
  <c r="L13" i="7"/>
  <c r="L14" i="7"/>
  <c r="L15" i="7"/>
  <c r="L17" i="7"/>
  <c r="L18" i="7"/>
  <c r="L19" i="7"/>
  <c r="L20" i="7"/>
  <c r="L22" i="7"/>
  <c r="L23" i="7"/>
  <c r="L24" i="7"/>
  <c r="L26" i="7"/>
  <c r="L27" i="7"/>
  <c r="L28" i="7"/>
  <c r="L30" i="7"/>
  <c r="L31" i="7"/>
  <c r="L32" i="7"/>
  <c r="L33" i="7"/>
  <c r="L34" i="7"/>
  <c r="L35" i="7"/>
  <c r="L9" i="7"/>
  <c r="K23" i="7"/>
  <c r="K24" i="7"/>
  <c r="K26" i="7"/>
  <c r="K27" i="7"/>
  <c r="K28" i="7"/>
  <c r="K30" i="7"/>
  <c r="K31" i="7"/>
  <c r="K32" i="7"/>
  <c r="K33" i="7"/>
  <c r="K34" i="7"/>
  <c r="K35" i="7"/>
  <c r="K9" i="7"/>
  <c r="K10" i="7"/>
  <c r="K11" i="7"/>
  <c r="K12" i="7"/>
  <c r="K13" i="7"/>
  <c r="K14" i="7"/>
  <c r="K15" i="7"/>
  <c r="K17" i="7"/>
  <c r="K18" i="7"/>
  <c r="K19" i="7"/>
  <c r="K20" i="7"/>
  <c r="K22" i="7"/>
  <c r="I10" i="7" l="1"/>
  <c r="M10" i="7" s="1"/>
  <c r="I11" i="7"/>
  <c r="M11" i="7" s="1"/>
  <c r="I12" i="7"/>
  <c r="M12" i="7" s="1"/>
  <c r="I13" i="7"/>
  <c r="M13" i="7" s="1"/>
  <c r="I14" i="7"/>
  <c r="M14" i="7" s="1"/>
  <c r="I15" i="7"/>
  <c r="M15" i="7" s="1"/>
  <c r="I17" i="7"/>
  <c r="I18" i="7"/>
  <c r="I19" i="7"/>
  <c r="I20" i="7"/>
  <c r="I22" i="7"/>
  <c r="I23" i="7"/>
  <c r="I24" i="7"/>
  <c r="I26" i="7"/>
  <c r="M26" i="7" s="1"/>
  <c r="I27" i="7"/>
  <c r="M27" i="7" s="1"/>
  <c r="I28" i="7"/>
  <c r="M28" i="7" s="1"/>
  <c r="I30" i="7"/>
  <c r="M30" i="7" s="1"/>
  <c r="I31" i="7"/>
  <c r="M31" i="7" s="1"/>
  <c r="I32" i="7"/>
  <c r="M32" i="7" s="1"/>
  <c r="I33" i="7"/>
  <c r="M33" i="7" s="1"/>
  <c r="I34" i="7"/>
  <c r="M34" i="7" s="1"/>
  <c r="I35" i="7"/>
  <c r="M35" i="7" s="1"/>
  <c r="G22" i="7" l="1"/>
  <c r="G23" i="7"/>
  <c r="G24" i="7"/>
  <c r="G26" i="7"/>
  <c r="G27" i="7"/>
  <c r="G28" i="7"/>
  <c r="G30" i="7"/>
  <c r="G31" i="7"/>
  <c r="G32" i="7"/>
  <c r="G33" i="7"/>
  <c r="G34" i="7"/>
  <c r="G35" i="7"/>
  <c r="G15" i="7"/>
  <c r="I9" i="7" l="1"/>
  <c r="M9" i="7" s="1"/>
  <c r="G9" i="7"/>
  <c r="G18" i="7"/>
  <c r="G19" i="7"/>
  <c r="G20" i="7"/>
  <c r="G17" i="7"/>
  <c r="G10" i="7"/>
  <c r="G11" i="7"/>
  <c r="G12" i="7"/>
  <c r="G13" i="7"/>
  <c r="G14" i="7"/>
  <c r="I37" i="7" l="1"/>
  <c r="G37" i="7"/>
  <c r="G38" i="7"/>
  <c r="K37" i="7"/>
  <c r="M37" i="7" l="1"/>
  <c r="M38" i="7" s="1"/>
  <c r="M39" i="7" s="1"/>
  <c r="I38" i="7"/>
  <c r="I39" i="7" s="1"/>
  <c r="K38" i="7"/>
  <c r="K39" i="7" s="1"/>
  <c r="G39" i="7" l="1"/>
</calcChain>
</file>

<file path=xl/sharedStrings.xml><?xml version="1.0" encoding="utf-8"?>
<sst xmlns="http://schemas.openxmlformats.org/spreadsheetml/2006/main" count="74" uniqueCount="48">
  <si>
    <t>Jrk nr</t>
  </si>
  <si>
    <t>Maksumus käibemaksuga KOKKU</t>
  </si>
  <si>
    <t>KM 20%</t>
  </si>
  <si>
    <t>ha</t>
  </si>
  <si>
    <t>tk</t>
  </si>
  <si>
    <t>Töö nimetus</t>
  </si>
  <si>
    <t>Ekskavaatoriga pinnasest paisude ehitamine; tüüp 1</t>
  </si>
  <si>
    <t>Ekskavaatoriga pinnasest paisude ehitamine; tüüp 2</t>
  </si>
  <si>
    <t>Ühiku maksumus (EUR)</t>
  </si>
  <si>
    <t>Maksumus kokku</t>
  </si>
  <si>
    <t>Maksumus KOKKU</t>
  </si>
  <si>
    <t>Mõõt-ühik</t>
  </si>
  <si>
    <t>Töö-maht kokku</t>
  </si>
  <si>
    <t>Töömahu jääk perioodi alguses</t>
  </si>
  <si>
    <t>Koprapaisude likvideerimine</t>
  </si>
  <si>
    <t>km</t>
  </si>
  <si>
    <t>Kraavide täitmine (1,92 km.) koos kraavivallide likvideerimisega (0,20 km.)</t>
  </si>
  <si>
    <t>Puidust ülekäigu likvideerimine</t>
  </si>
  <si>
    <t>Üla-Poruni SKV</t>
  </si>
  <si>
    <t>Puhatu järve SKV</t>
  </si>
  <si>
    <t>Puhatu SKV</t>
  </si>
  <si>
    <t>Puhatu SKV 2</t>
  </si>
  <si>
    <t>Putki tee SKV</t>
  </si>
  <si>
    <t>Ekskavaatoriga pinnasest paisude(plommide) ehitamine; tüüp 5</t>
  </si>
  <si>
    <t>Truupide likvideerimine</t>
  </si>
  <si>
    <t>Trassiraied ja raied paisude asukohtades (3,81 ha)</t>
  </si>
  <si>
    <t>Trassiraied ja raied paisude asukohtades (19,16 ha)</t>
  </si>
  <si>
    <t>Kraavide täitmine  koos kraavivallide likvideerimisega</t>
  </si>
  <si>
    <t>Ekskavaatoriga pinnasest paisude ehitamine geotekstiiliga; tüüp 2</t>
  </si>
  <si>
    <t>Trassiraied ja raied paisude asukohtades (2,35 ha)</t>
  </si>
  <si>
    <t>Raied paisude asukohtades koos ligipääsuks üksikpuude raiega</t>
  </si>
  <si>
    <t>Kraavide täitmine (välja arvatud kraavil K-6)</t>
  </si>
  <si>
    <t>Kraavide täitmine koos kraavivallide (0,11 km) likvideerimisega</t>
  </si>
  <si>
    <t>Trassiraied ja raied paisude asukohtades (4,95 ha)</t>
  </si>
  <si>
    <t>Kraavide täitmine koos kraavivallide (4,47 km) likvideerimisega</t>
  </si>
  <si>
    <t>varasemalt akteeritud maht</t>
  </si>
  <si>
    <t>varasemalt akteeritud summa</t>
  </si>
  <si>
    <t>Puhatu ja Agusalu soode põhjaosa veerežiimi taastamistööde akt 30.12.2022</t>
  </si>
  <si>
    <t>30.12.2022 akteeri-
mise maht</t>
  </si>
  <si>
    <t>30.12.2022 akteeritud summa</t>
  </si>
  <si>
    <t>Jääk (Töömaht)</t>
  </si>
  <si>
    <t>Jääk (Summa)</t>
  </si>
  <si>
    <t>Märkused</t>
  </si>
  <si>
    <t>Kraavil K-1 jäi kõrge veetaseme ja pehme pinnase tõttu ehitamata 3 paisu nr. P1-4 ; P1-3 ja P1-1</t>
  </si>
  <si>
    <t>Kraavil K-1 jäi kõrge veetaseme ja pehme pinnase tõttu sulgemata kraav 0,15 km. pikkuselt</t>
  </si>
  <si>
    <t>Detsembri lõpu seisuga sulgemata 5,8 km. kraave</t>
  </si>
  <si>
    <t>Trassiraiete osas antud aktiga arvestatakse maha 5 %, mis makstakse välja peale trasside ülelõikust(0,7 km).</t>
  </si>
  <si>
    <t>Liigvee ja pehme pinnase tõttu jäid 2 paisu tegemata kraavil K27 paisud nr.6 ja 10. Detsembri lõpu seisuga ei ole valmis tööalal 27 paisu.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</si>
</sst>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kr&quot;_-;\-* #,##0.00\ &quot;kr&quot;_-;_-* &quot;-&quot;??\ &quot;kr&quot;_-;_-@_-"/>
    <numFmt numFmtId="165" formatCode="_-* #,##0.00\ _k_r_-;\-* #,##0.00\ _k_r_-;_-* &quot;-&quot;??\ _k_r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</font>
    <font>
      <sz val="9"/>
      <color indexed="8"/>
      <name val="Arial"/>
      <family val="2"/>
      <charset val="186"/>
    </font>
    <font>
      <sz val="9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2"/>
      <name val="Times New Roman"/>
      <family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theme="1"/>
      <name val="Times New Roman"/>
      <family val="1"/>
    </font>
    <font>
      <b/>
      <sz val="9"/>
      <color rgb="FFFF0000"/>
      <name val="Arial"/>
      <family val="2"/>
    </font>
    <font>
      <b/>
      <sz val="12"/>
      <name val="Arial"/>
      <family val="2"/>
      <charset val="186"/>
    </font>
    <font>
      <b/>
      <sz val="12"/>
      <color theme="1"/>
      <name val="Arial"/>
      <family val="2"/>
    </font>
    <font>
      <b/>
      <i/>
      <sz val="12"/>
      <color rgb="FFFF0000"/>
      <name val="Times New Roman"/>
      <family val="1"/>
      <charset val="186"/>
    </font>
    <font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  <charset val="186"/>
    </font>
    <font>
      <b/>
      <sz val="14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92D050"/>
      <name val="Calibri"/>
      <family val="2"/>
      <scheme val="minor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9" fillId="0" borderId="0" xfId="0" applyFont="1"/>
    <xf numFmtId="4" fontId="13" fillId="0" borderId="4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1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7" fillId="0" borderId="0" xfId="0" applyFont="1"/>
    <xf numFmtId="0" fontId="8" fillId="2" borderId="9" xfId="0" applyNumberFormat="1" applyFont="1" applyFill="1" applyBorder="1" applyAlignment="1" applyProtection="1">
      <alignment horizontal="left" wrapText="1"/>
    </xf>
    <xf numFmtId="0" fontId="0" fillId="2" borderId="0" xfId="0" applyFill="1"/>
    <xf numFmtId="4" fontId="13" fillId="2" borderId="5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4" fontId="13" fillId="2" borderId="5" xfId="0" applyNumberFormat="1" applyFont="1" applyFill="1" applyBorder="1" applyAlignment="1"/>
    <xf numFmtId="0" fontId="15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left" wrapText="1"/>
    </xf>
    <xf numFmtId="3" fontId="8" fillId="0" borderId="9" xfId="0" applyNumberFormat="1" applyFont="1" applyFill="1" applyBorder="1" applyAlignment="1">
      <alignment horizontal="center"/>
    </xf>
    <xf numFmtId="4" fontId="7" fillId="0" borderId="9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15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/>
    </xf>
    <xf numFmtId="0" fontId="8" fillId="0" borderId="9" xfId="0" applyNumberFormat="1" applyFont="1" applyFill="1" applyBorder="1" applyAlignment="1">
      <alignment horizontal="center"/>
    </xf>
    <xf numFmtId="0" fontId="0" fillId="0" borderId="9" xfId="0" applyBorder="1"/>
    <xf numFmtId="2" fontId="8" fillId="0" borderId="9" xfId="0" applyNumberFormat="1" applyFont="1" applyFill="1" applyBorder="1" applyAlignment="1">
      <alignment horizontal="center"/>
    </xf>
    <xf numFmtId="1" fontId="6" fillId="0" borderId="9" xfId="41" applyNumberFormat="1" applyFont="1" applyFill="1" applyBorder="1" applyAlignment="1">
      <alignment horizontal="center" vertical="center"/>
    </xf>
    <xf numFmtId="0" fontId="6" fillId="0" borderId="9" xfId="42" applyFont="1" applyFill="1" applyBorder="1" applyAlignment="1">
      <alignment horizontal="left" vertical="center" wrapText="1"/>
    </xf>
    <xf numFmtId="0" fontId="6" fillId="0" borderId="9" xfId="26" applyFont="1" applyFill="1" applyBorder="1" applyAlignment="1">
      <alignment horizontal="center" vertical="center"/>
    </xf>
    <xf numFmtId="0" fontId="6" fillId="0" borderId="9" xfId="42" applyFont="1" applyFill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4" fontId="10" fillId="0" borderId="9" xfId="0" applyNumberFormat="1" applyFont="1" applyFill="1" applyBorder="1" applyAlignment="1">
      <alignment horizontal="right" vertical="center"/>
    </xf>
    <xf numFmtId="4" fontId="12" fillId="2" borderId="0" xfId="0" applyNumberFormat="1" applyFont="1" applyFill="1" applyBorder="1" applyAlignment="1">
      <alignment horizontal="right" vertical="center"/>
    </xf>
    <xf numFmtId="4" fontId="12" fillId="2" borderId="9" xfId="0" applyNumberFormat="1" applyFont="1" applyFill="1" applyBorder="1" applyAlignment="1">
      <alignment horizontal="right" vertical="center"/>
    </xf>
    <xf numFmtId="3" fontId="12" fillId="0" borderId="9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left" wrapText="1"/>
    </xf>
    <xf numFmtId="4" fontId="7" fillId="0" borderId="10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5" xfId="0" applyBorder="1"/>
    <xf numFmtId="1" fontId="8" fillId="0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right"/>
    </xf>
    <xf numFmtId="2" fontId="8" fillId="0" borderId="1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4" fontId="8" fillId="0" borderId="9" xfId="0" applyNumberFormat="1" applyFont="1" applyFill="1" applyBorder="1" applyAlignment="1">
      <alignment horizontal="right"/>
    </xf>
    <xf numFmtId="0" fontId="21" fillId="0" borderId="0" xfId="0" applyFont="1" applyAlignment="1">
      <alignment horizontal="justify" vertic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/>
    <xf numFmtId="0" fontId="15" fillId="2" borderId="4" xfId="0" applyFont="1" applyFill="1" applyBorder="1" applyAlignment="1">
      <alignment horizontal="right"/>
    </xf>
    <xf numFmtId="4" fontId="15" fillId="2" borderId="1" xfId="0" applyNumberFormat="1" applyFont="1" applyFill="1" applyBorder="1" applyAlignment="1">
      <alignment horizontal="right"/>
    </xf>
    <xf numFmtId="0" fontId="22" fillId="2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/>
    <xf numFmtId="3" fontId="12" fillId="2" borderId="9" xfId="0" applyNumberFormat="1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center" vertical="center" wrapText="1"/>
    </xf>
    <xf numFmtId="0" fontId="25" fillId="0" borderId="9" xfId="0" applyFont="1" applyBorder="1"/>
    <xf numFmtId="4" fontId="8" fillId="2" borderId="5" xfId="0" applyNumberFormat="1" applyFont="1" applyFill="1" applyBorder="1" applyAlignment="1">
      <alignment horizontal="right" vertical="center"/>
    </xf>
    <xf numFmtId="2" fontId="11" fillId="2" borderId="9" xfId="41" applyNumberFormat="1" applyFont="1" applyFill="1" applyBorder="1" applyAlignment="1">
      <alignment horizontal="center" vertical="center"/>
    </xf>
    <xf numFmtId="2" fontId="11" fillId="2" borderId="10" xfId="41" applyNumberFormat="1" applyFont="1" applyFill="1" applyBorder="1" applyAlignment="1">
      <alignment horizontal="center" vertical="center"/>
    </xf>
    <xf numFmtId="0" fontId="11" fillId="2" borderId="9" xfId="41" applyFont="1" applyFill="1" applyBorder="1" applyAlignment="1">
      <alignment horizontal="center" vertical="center"/>
    </xf>
    <xf numFmtId="3" fontId="0" fillId="0" borderId="9" xfId="0" applyNumberFormat="1" applyBorder="1"/>
    <xf numFmtId="4" fontId="0" fillId="0" borderId="9" xfId="0" applyNumberFormat="1" applyBorder="1"/>
    <xf numFmtId="0" fontId="15" fillId="3" borderId="9" xfId="0" applyFont="1" applyFill="1" applyBorder="1" applyAlignment="1">
      <alignment horizontal="center" vertical="center" wrapText="1"/>
    </xf>
    <xf numFmtId="3" fontId="12" fillId="3" borderId="9" xfId="0" applyNumberFormat="1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right" vertical="center"/>
    </xf>
    <xf numFmtId="4" fontId="13" fillId="3" borderId="5" xfId="0" applyNumberFormat="1" applyFont="1" applyFill="1" applyBorder="1" applyAlignment="1">
      <alignment horizontal="right" vertical="center"/>
    </xf>
    <xf numFmtId="4" fontId="26" fillId="0" borderId="9" xfId="0" applyNumberFormat="1" applyFont="1" applyBorder="1"/>
    <xf numFmtId="0" fontId="27" fillId="0" borderId="0" xfId="0" applyFont="1" applyAlignment="1">
      <alignment wrapText="1"/>
    </xf>
    <xf numFmtId="0" fontId="25" fillId="0" borderId="9" xfId="0" applyFont="1" applyBorder="1" applyAlignment="1">
      <alignment horizontal="center" vertical="center" wrapText="1"/>
    </xf>
    <xf numFmtId="3" fontId="22" fillId="0" borderId="9" xfId="0" applyNumberFormat="1" applyFont="1" applyBorder="1"/>
    <xf numFmtId="4" fontId="12" fillId="0" borderId="10" xfId="0" applyNumberFormat="1" applyFont="1" applyFill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left" wrapText="1"/>
    </xf>
  </cellXfs>
  <cellStyles count="43">
    <cellStyle name="Comma 2" xfId="1"/>
    <cellStyle name="Comma 2 2" xfId="2"/>
    <cellStyle name="Comma 2 3" xfId="3"/>
    <cellStyle name="Comma 3" xfId="4"/>
    <cellStyle name="Comma 4" xfId="5"/>
    <cellStyle name="Comma 4 2" xfId="6"/>
    <cellStyle name="Comma 4 2 2" xfId="7"/>
    <cellStyle name="Comma 4 2 3" xfId="8"/>
    <cellStyle name="Comma 4 3" xfId="9"/>
    <cellStyle name="Comma 5" xfId="10"/>
    <cellStyle name="Comma 6" xfId="11"/>
    <cellStyle name="Currency 2" xfId="12"/>
    <cellStyle name="Currency 2 2" xfId="13"/>
    <cellStyle name="Currency 2 3" xfId="14"/>
    <cellStyle name="Currency 2 4" xfId="15"/>
    <cellStyle name="Currency 3" xfId="16"/>
    <cellStyle name="Currency 4" xfId="17"/>
    <cellStyle name="Currency 4 2" xfId="18"/>
    <cellStyle name="Currency 4 2 2" xfId="19"/>
    <cellStyle name="Currency 4 2 3" xfId="20"/>
    <cellStyle name="Currency 4 3" xfId="21"/>
    <cellStyle name="Currency 5" xfId="22"/>
    <cellStyle name="Currency 5 2" xfId="23"/>
    <cellStyle name="Normal" xfId="0" builtinId="0"/>
    <cellStyle name="Normal 2" xfId="24"/>
    <cellStyle name="Normal 2 2" xfId="25"/>
    <cellStyle name="Normal 2 2 2" xfId="26"/>
    <cellStyle name="Normal 2 2 2 2" xfId="27"/>
    <cellStyle name="Normal 2 3" xfId="28"/>
    <cellStyle name="Normal 3" xfId="29"/>
    <cellStyle name="Normal 4" xfId="30"/>
    <cellStyle name="Normal 4 2" xfId="31"/>
    <cellStyle name="Normal 4 2 2" xfId="32"/>
    <cellStyle name="Normal 4 3" xfId="33"/>
    <cellStyle name="Normal 4 4" xfId="34"/>
    <cellStyle name="Normal 4 4 2" xfId="35"/>
    <cellStyle name="Normal 4 5" xfId="36"/>
    <cellStyle name="Normal 5" xfId="37"/>
    <cellStyle name="Normal 6" xfId="38"/>
    <cellStyle name="Normal 6 2" xfId="39"/>
    <cellStyle name="Normal 7" xfId="40"/>
    <cellStyle name="Normal 8" xfId="41"/>
    <cellStyle name="Normal 8 2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topLeftCell="B24" workbookViewId="0">
      <selection activeCell="N11" sqref="N11"/>
    </sheetView>
  </sheetViews>
  <sheetFormatPr defaultRowHeight="14.5" x14ac:dyDescent="0.35"/>
  <cols>
    <col min="1" max="1" width="4.6328125" customWidth="1"/>
    <col min="2" max="2" width="31.1796875" customWidth="1"/>
    <col min="3" max="3" width="6.453125" customWidth="1"/>
    <col min="4" max="4" width="6.36328125" customWidth="1"/>
    <col min="5" max="5" width="8.1796875" customWidth="1"/>
    <col min="6" max="6" width="9.81640625" customWidth="1"/>
    <col min="7" max="7" width="9.08984375" customWidth="1"/>
    <col min="8" max="8" width="9.7265625" style="16" customWidth="1"/>
    <col min="9" max="9" width="9.26953125" style="16" customWidth="1"/>
    <col min="10" max="10" width="10.26953125" style="16" customWidth="1"/>
    <col min="11" max="11" width="10.36328125" style="16" customWidth="1"/>
    <col min="12" max="12" width="10.26953125" style="16" customWidth="1"/>
    <col min="13" max="13" width="9.26953125" style="16" customWidth="1"/>
    <col min="14" max="17" width="9.26953125" customWidth="1"/>
    <col min="18" max="18" width="54.90625" customWidth="1"/>
    <col min="19" max="19" width="8.81640625" customWidth="1"/>
  </cols>
  <sheetData>
    <row r="1" spans="1:14" ht="15.5" x14ac:dyDescent="0.35">
      <c r="A1" s="1"/>
      <c r="B1" s="3"/>
      <c r="G1" s="14"/>
    </row>
    <row r="2" spans="1:14" ht="18.5" x14ac:dyDescent="0.45">
      <c r="A2" s="1"/>
      <c r="B2" s="67"/>
      <c r="D2" s="68"/>
      <c r="G2" s="14"/>
    </row>
    <row r="3" spans="1:14" ht="15.5" x14ac:dyDescent="0.35">
      <c r="B3" s="3"/>
      <c r="G3" s="14"/>
    </row>
    <row r="4" spans="1:14" ht="20" x14ac:dyDescent="0.4">
      <c r="A4" s="6"/>
      <c r="B4" s="3"/>
      <c r="G4" s="14"/>
    </row>
    <row r="5" spans="1:14" ht="20" x14ac:dyDescent="0.4">
      <c r="A5" s="6"/>
      <c r="B5" s="3"/>
      <c r="D5" s="5"/>
      <c r="E5" s="5"/>
    </row>
    <row r="6" spans="1:14" ht="45.5" x14ac:dyDescent="0.35">
      <c r="B6" s="83" t="s">
        <v>37</v>
      </c>
      <c r="I6" s="66"/>
    </row>
    <row r="7" spans="1:14" s="36" customFormat="1" ht="46" x14ac:dyDescent="0.35">
      <c r="A7" s="20" t="s">
        <v>0</v>
      </c>
      <c r="B7" s="21" t="s">
        <v>5</v>
      </c>
      <c r="C7" s="20" t="s">
        <v>11</v>
      </c>
      <c r="D7" s="20" t="s">
        <v>12</v>
      </c>
      <c r="E7" s="20" t="s">
        <v>13</v>
      </c>
      <c r="F7" s="20" t="s">
        <v>8</v>
      </c>
      <c r="G7" s="20" t="s">
        <v>9</v>
      </c>
      <c r="H7" s="78" t="s">
        <v>38</v>
      </c>
      <c r="I7" s="78" t="s">
        <v>39</v>
      </c>
      <c r="J7" s="20" t="s">
        <v>35</v>
      </c>
      <c r="K7" s="70" t="s">
        <v>36</v>
      </c>
      <c r="L7" s="84" t="s">
        <v>40</v>
      </c>
      <c r="M7" s="84" t="s">
        <v>41</v>
      </c>
      <c r="N7" s="71" t="s">
        <v>42</v>
      </c>
    </row>
    <row r="8" spans="1:14" s="31" customFormat="1" ht="15.5" x14ac:dyDescent="0.35">
      <c r="A8" s="32"/>
      <c r="B8" s="48" t="s">
        <v>18</v>
      </c>
      <c r="C8" s="32"/>
      <c r="D8" s="32"/>
      <c r="E8" s="32"/>
      <c r="F8" s="32"/>
      <c r="G8" s="32"/>
      <c r="H8" s="32"/>
      <c r="I8" s="32"/>
      <c r="J8" s="32"/>
      <c r="K8" s="33"/>
    </row>
    <row r="9" spans="1:14" s="36" customFormat="1" x14ac:dyDescent="0.35">
      <c r="A9" s="22">
        <v>1</v>
      </c>
      <c r="B9" s="23" t="s">
        <v>14</v>
      </c>
      <c r="C9" s="22" t="s">
        <v>4</v>
      </c>
      <c r="D9" s="34">
        <v>3</v>
      </c>
      <c r="E9" s="35">
        <v>3</v>
      </c>
      <c r="F9" s="25">
        <v>100</v>
      </c>
      <c r="G9" s="25">
        <f>D9*F9</f>
        <v>300</v>
      </c>
      <c r="H9" s="79">
        <v>3</v>
      </c>
      <c r="I9" s="80">
        <f>H9*F9</f>
        <v>300</v>
      </c>
      <c r="J9" s="46"/>
      <c r="K9" s="26">
        <f t="shared" ref="K9:K20" si="0">J9*F9</f>
        <v>0</v>
      </c>
      <c r="L9" s="76">
        <f>E9-H9-J9</f>
        <v>0</v>
      </c>
      <c r="M9" s="77">
        <f>G9-I9-K9</f>
        <v>0</v>
      </c>
    </row>
    <row r="10" spans="1:14" s="36" customFormat="1" ht="24" x14ac:dyDescent="0.35">
      <c r="A10" s="22">
        <v>2</v>
      </c>
      <c r="B10" s="15" t="s">
        <v>26</v>
      </c>
      <c r="C10" s="22" t="s">
        <v>15</v>
      </c>
      <c r="D10" s="37">
        <v>27.06</v>
      </c>
      <c r="E10" s="37">
        <v>27.06</v>
      </c>
      <c r="F10" s="25">
        <v>1245</v>
      </c>
      <c r="G10" s="25">
        <f t="shared" ref="G10:G15" si="1">D10*F10</f>
        <v>33689.699999999997</v>
      </c>
      <c r="H10" s="80">
        <v>13.31</v>
      </c>
      <c r="I10" s="80">
        <f t="shared" ref="I10:I35" si="2">H10*F10</f>
        <v>16570.95</v>
      </c>
      <c r="J10" s="26">
        <v>13.05</v>
      </c>
      <c r="K10" s="26">
        <f t="shared" si="0"/>
        <v>16247.25</v>
      </c>
      <c r="L10" s="77">
        <f t="shared" ref="L10:L35" si="3">E10-H10-J10</f>
        <v>0.69999999999999751</v>
      </c>
      <c r="M10" s="77">
        <f t="shared" ref="M10:M15" si="4">G10-I10-K10</f>
        <v>871.49999999999636</v>
      </c>
      <c r="N10" s="71" t="s">
        <v>46</v>
      </c>
    </row>
    <row r="11" spans="1:14" s="36" customFormat="1" ht="24" x14ac:dyDescent="0.35">
      <c r="A11" s="22">
        <v>3</v>
      </c>
      <c r="B11" s="23" t="s">
        <v>16</v>
      </c>
      <c r="C11" s="22" t="s">
        <v>15</v>
      </c>
      <c r="D11" s="27">
        <v>24.52</v>
      </c>
      <c r="E11" s="27">
        <v>24.52</v>
      </c>
      <c r="F11" s="25">
        <v>1650</v>
      </c>
      <c r="G11" s="25">
        <f t="shared" si="1"/>
        <v>40458</v>
      </c>
      <c r="H11" s="80">
        <v>14.47</v>
      </c>
      <c r="I11" s="80">
        <f t="shared" si="2"/>
        <v>23875.5</v>
      </c>
      <c r="J11" s="26">
        <v>4.25</v>
      </c>
      <c r="K11" s="26">
        <f t="shared" si="0"/>
        <v>7012.5</v>
      </c>
      <c r="L11" s="77">
        <f t="shared" si="3"/>
        <v>5.7999999999999989</v>
      </c>
      <c r="M11" s="77">
        <f t="shared" si="4"/>
        <v>9570</v>
      </c>
      <c r="N11" s="71" t="s">
        <v>45</v>
      </c>
    </row>
    <row r="12" spans="1:14" s="36" customFormat="1" ht="24" x14ac:dyDescent="0.35">
      <c r="A12" s="22">
        <v>4</v>
      </c>
      <c r="B12" s="23" t="s">
        <v>23</v>
      </c>
      <c r="C12" s="22" t="s">
        <v>4</v>
      </c>
      <c r="D12" s="24">
        <v>31</v>
      </c>
      <c r="E12" s="24">
        <v>31</v>
      </c>
      <c r="F12" s="25">
        <v>180</v>
      </c>
      <c r="G12" s="25">
        <f t="shared" si="1"/>
        <v>5580</v>
      </c>
      <c r="H12" s="45">
        <v>0</v>
      </c>
      <c r="I12" s="45">
        <f t="shared" si="2"/>
        <v>0</v>
      </c>
      <c r="J12" s="46"/>
      <c r="K12" s="26">
        <f t="shared" si="0"/>
        <v>0</v>
      </c>
      <c r="L12" s="76">
        <f t="shared" si="3"/>
        <v>31</v>
      </c>
      <c r="M12" s="77">
        <f t="shared" si="4"/>
        <v>5580</v>
      </c>
    </row>
    <row r="13" spans="1:14" s="36" customFormat="1" ht="24" x14ac:dyDescent="0.35">
      <c r="A13" s="22">
        <v>5</v>
      </c>
      <c r="B13" s="23" t="s">
        <v>6</v>
      </c>
      <c r="C13" s="22" t="s">
        <v>4</v>
      </c>
      <c r="D13" s="24">
        <v>252</v>
      </c>
      <c r="E13" s="24">
        <v>252</v>
      </c>
      <c r="F13" s="25">
        <v>180</v>
      </c>
      <c r="G13" s="25">
        <f t="shared" si="1"/>
        <v>45360</v>
      </c>
      <c r="H13" s="79">
        <v>157</v>
      </c>
      <c r="I13" s="80">
        <f t="shared" si="2"/>
        <v>28260</v>
      </c>
      <c r="J13" s="46">
        <v>66</v>
      </c>
      <c r="K13" s="26">
        <f t="shared" si="0"/>
        <v>11880</v>
      </c>
      <c r="L13" s="85">
        <f t="shared" si="3"/>
        <v>29</v>
      </c>
      <c r="M13" s="77">
        <f t="shared" si="4"/>
        <v>5220</v>
      </c>
      <c r="N13" s="71" t="s">
        <v>47</v>
      </c>
    </row>
    <row r="14" spans="1:14" s="36" customFormat="1" ht="24" x14ac:dyDescent="0.35">
      <c r="A14" s="22">
        <v>6</v>
      </c>
      <c r="B14" s="23" t="s">
        <v>7</v>
      </c>
      <c r="C14" s="22" t="s">
        <v>4</v>
      </c>
      <c r="D14" s="24">
        <v>3</v>
      </c>
      <c r="E14" s="24">
        <v>3</v>
      </c>
      <c r="F14" s="25">
        <v>190</v>
      </c>
      <c r="G14" s="25">
        <f t="shared" si="1"/>
        <v>570</v>
      </c>
      <c r="H14" s="45">
        <v>0</v>
      </c>
      <c r="I14" s="45">
        <f t="shared" si="2"/>
        <v>0</v>
      </c>
      <c r="J14" s="46"/>
      <c r="K14" s="26">
        <f t="shared" si="0"/>
        <v>0</v>
      </c>
      <c r="L14" s="76">
        <f t="shared" si="3"/>
        <v>3</v>
      </c>
      <c r="M14" s="77">
        <f t="shared" si="4"/>
        <v>570</v>
      </c>
    </row>
    <row r="15" spans="1:14" s="36" customFormat="1" x14ac:dyDescent="0.35">
      <c r="A15" s="22">
        <v>7</v>
      </c>
      <c r="B15" s="23" t="s">
        <v>24</v>
      </c>
      <c r="C15" s="22" t="s">
        <v>4</v>
      </c>
      <c r="D15" s="24">
        <v>2</v>
      </c>
      <c r="E15" s="24">
        <v>2</v>
      </c>
      <c r="F15" s="25">
        <v>600</v>
      </c>
      <c r="G15" s="25">
        <f t="shared" si="1"/>
        <v>1200</v>
      </c>
      <c r="H15" s="80">
        <v>2</v>
      </c>
      <c r="I15" s="80">
        <f t="shared" si="2"/>
        <v>1200</v>
      </c>
      <c r="J15" s="46"/>
      <c r="K15" s="26">
        <f t="shared" si="0"/>
        <v>0</v>
      </c>
      <c r="L15" s="76">
        <f t="shared" si="3"/>
        <v>0</v>
      </c>
      <c r="M15" s="77">
        <f t="shared" si="4"/>
        <v>0</v>
      </c>
    </row>
    <row r="16" spans="1:14" s="31" customFormat="1" ht="15.5" x14ac:dyDescent="0.35">
      <c r="A16" s="28"/>
      <c r="B16" s="47" t="s">
        <v>19</v>
      </c>
      <c r="C16" s="28"/>
      <c r="D16" s="29"/>
      <c r="E16" s="29"/>
      <c r="F16" s="30"/>
      <c r="G16" s="30"/>
      <c r="H16" s="44"/>
      <c r="I16" s="45"/>
      <c r="J16" s="69"/>
      <c r="K16" s="26"/>
      <c r="L16" s="76"/>
      <c r="M16" s="77"/>
    </row>
    <row r="17" spans="1:22" s="36" customFormat="1" ht="24" x14ac:dyDescent="0.35">
      <c r="A17" s="22">
        <v>8</v>
      </c>
      <c r="B17" s="23" t="s">
        <v>25</v>
      </c>
      <c r="C17" s="22" t="s">
        <v>15</v>
      </c>
      <c r="D17" s="27">
        <v>4.2699999999999996</v>
      </c>
      <c r="E17" s="27">
        <v>4.2699999999999996</v>
      </c>
      <c r="F17" s="25">
        <v>1240</v>
      </c>
      <c r="G17" s="25">
        <f>D17*F17</f>
        <v>5294.7999999999993</v>
      </c>
      <c r="H17" s="45"/>
      <c r="I17" s="45">
        <f t="shared" si="2"/>
        <v>0</v>
      </c>
      <c r="J17" s="46"/>
      <c r="K17" s="26">
        <f t="shared" si="0"/>
        <v>0</v>
      </c>
      <c r="L17" s="77">
        <f t="shared" si="3"/>
        <v>4.2699999999999996</v>
      </c>
      <c r="M17" s="77">
        <f t="shared" ref="M17:M35" si="5">G17-I17-K17</f>
        <v>5294.7999999999993</v>
      </c>
    </row>
    <row r="18" spans="1:22" s="36" customFormat="1" ht="24" x14ac:dyDescent="0.35">
      <c r="A18" s="22">
        <v>9</v>
      </c>
      <c r="B18" s="23" t="s">
        <v>27</v>
      </c>
      <c r="C18" s="22" t="s">
        <v>15</v>
      </c>
      <c r="D18" s="27">
        <v>1.65</v>
      </c>
      <c r="E18" s="27">
        <v>1.65</v>
      </c>
      <c r="F18" s="25">
        <v>1650</v>
      </c>
      <c r="G18" s="25">
        <f t="shared" ref="G18:G35" si="6">D18*F18</f>
        <v>2722.5</v>
      </c>
      <c r="H18" s="45"/>
      <c r="I18" s="45">
        <f t="shared" si="2"/>
        <v>0</v>
      </c>
      <c r="J18" s="46"/>
      <c r="K18" s="26">
        <f t="shared" si="0"/>
        <v>0</v>
      </c>
      <c r="L18" s="77">
        <f t="shared" si="3"/>
        <v>1.65</v>
      </c>
      <c r="M18" s="77">
        <f t="shared" si="5"/>
        <v>2722.5</v>
      </c>
    </row>
    <row r="19" spans="1:22" s="36" customFormat="1" ht="24" x14ac:dyDescent="0.35">
      <c r="A19" s="22">
        <v>10</v>
      </c>
      <c r="B19" s="23" t="s">
        <v>28</v>
      </c>
      <c r="C19" s="22" t="s">
        <v>4</v>
      </c>
      <c r="D19" s="27">
        <v>4</v>
      </c>
      <c r="E19" s="27">
        <v>4</v>
      </c>
      <c r="F19" s="25">
        <v>200</v>
      </c>
      <c r="G19" s="25">
        <f t="shared" si="6"/>
        <v>800</v>
      </c>
      <c r="H19" s="45"/>
      <c r="I19" s="45">
        <f t="shared" si="2"/>
        <v>0</v>
      </c>
      <c r="J19" s="46"/>
      <c r="K19" s="26">
        <f t="shared" si="0"/>
        <v>0</v>
      </c>
      <c r="L19" s="76">
        <f t="shared" si="3"/>
        <v>4</v>
      </c>
      <c r="M19" s="77">
        <f t="shared" si="5"/>
        <v>800</v>
      </c>
    </row>
    <row r="20" spans="1:22" s="36" customFormat="1" ht="24" x14ac:dyDescent="0.35">
      <c r="A20" s="22">
        <v>11</v>
      </c>
      <c r="B20" s="23" t="s">
        <v>7</v>
      </c>
      <c r="C20" s="22" t="s">
        <v>4</v>
      </c>
      <c r="D20" s="24">
        <v>21</v>
      </c>
      <c r="E20" s="24">
        <v>21</v>
      </c>
      <c r="F20" s="25">
        <v>190</v>
      </c>
      <c r="G20" s="25">
        <f t="shared" si="6"/>
        <v>3990</v>
      </c>
      <c r="H20" s="45"/>
      <c r="I20" s="45">
        <f t="shared" si="2"/>
        <v>0</v>
      </c>
      <c r="J20" s="46"/>
      <c r="K20" s="26">
        <f t="shared" si="0"/>
        <v>0</v>
      </c>
      <c r="L20" s="76">
        <f t="shared" si="3"/>
        <v>21</v>
      </c>
      <c r="M20" s="77">
        <f t="shared" si="5"/>
        <v>3990</v>
      </c>
    </row>
    <row r="21" spans="1:22" s="31" customFormat="1" ht="15.5" x14ac:dyDescent="0.35">
      <c r="A21" s="28"/>
      <c r="B21" s="47" t="s">
        <v>20</v>
      </c>
      <c r="C21" s="28"/>
      <c r="D21" s="54"/>
      <c r="E21" s="54"/>
      <c r="F21" s="30"/>
      <c r="G21" s="30"/>
      <c r="H21" s="44"/>
      <c r="I21" s="45"/>
      <c r="J21" s="69"/>
      <c r="K21" s="26"/>
      <c r="L21" s="76"/>
      <c r="M21" s="77"/>
    </row>
    <row r="22" spans="1:22" s="36" customFormat="1" ht="24" x14ac:dyDescent="0.35">
      <c r="A22" s="22">
        <v>12</v>
      </c>
      <c r="B22" s="23" t="s">
        <v>30</v>
      </c>
      <c r="C22" s="22" t="s">
        <v>3</v>
      </c>
      <c r="D22" s="37">
        <v>2</v>
      </c>
      <c r="E22" s="37">
        <v>2</v>
      </c>
      <c r="F22" s="25">
        <v>1245</v>
      </c>
      <c r="G22" s="25">
        <f t="shared" si="6"/>
        <v>2490</v>
      </c>
      <c r="H22" s="26"/>
      <c r="I22" s="26">
        <f t="shared" si="2"/>
        <v>0</v>
      </c>
      <c r="J22" s="73">
        <v>2</v>
      </c>
      <c r="K22" s="26">
        <f>J22*F22</f>
        <v>2490</v>
      </c>
      <c r="L22" s="77">
        <f t="shared" si="3"/>
        <v>0</v>
      </c>
      <c r="M22" s="82">
        <f t="shared" si="5"/>
        <v>0</v>
      </c>
    </row>
    <row r="23" spans="1:22" s="52" customFormat="1" ht="24" x14ac:dyDescent="0.35">
      <c r="A23" s="49">
        <v>13</v>
      </c>
      <c r="B23" s="50" t="s">
        <v>31</v>
      </c>
      <c r="C23" s="49" t="s">
        <v>15</v>
      </c>
      <c r="D23" s="56">
        <v>3</v>
      </c>
      <c r="E23" s="56">
        <v>3</v>
      </c>
      <c r="F23" s="51">
        <v>1650</v>
      </c>
      <c r="G23" s="51">
        <f t="shared" si="6"/>
        <v>4950</v>
      </c>
      <c r="H23" s="86"/>
      <c r="I23" s="26">
        <f t="shared" si="2"/>
        <v>0</v>
      </c>
      <c r="J23" s="74">
        <v>3</v>
      </c>
      <c r="K23" s="26">
        <f t="shared" ref="K23:K35" si="7">J23*F23</f>
        <v>4950</v>
      </c>
      <c r="L23" s="77">
        <f t="shared" si="3"/>
        <v>0</v>
      </c>
      <c r="M23" s="82">
        <f t="shared" si="5"/>
        <v>0</v>
      </c>
    </row>
    <row r="24" spans="1:22" s="36" customFormat="1" ht="24" x14ac:dyDescent="0.35">
      <c r="A24" s="22">
        <v>14</v>
      </c>
      <c r="B24" s="23" t="s">
        <v>6</v>
      </c>
      <c r="C24" s="22" t="s">
        <v>4</v>
      </c>
      <c r="D24" s="34">
        <v>63</v>
      </c>
      <c r="E24" s="34">
        <v>63</v>
      </c>
      <c r="F24" s="25">
        <v>180</v>
      </c>
      <c r="G24" s="25">
        <f t="shared" si="6"/>
        <v>11340</v>
      </c>
      <c r="H24" s="26"/>
      <c r="I24" s="26">
        <f t="shared" si="2"/>
        <v>0</v>
      </c>
      <c r="J24" s="75">
        <v>63</v>
      </c>
      <c r="K24" s="26">
        <f t="shared" si="7"/>
        <v>11340</v>
      </c>
      <c r="L24" s="76">
        <f t="shared" si="3"/>
        <v>0</v>
      </c>
      <c r="M24" s="82">
        <f t="shared" si="5"/>
        <v>0</v>
      </c>
    </row>
    <row r="25" spans="1:22" s="31" customFormat="1" ht="15.5" x14ac:dyDescent="0.35">
      <c r="A25" s="28"/>
      <c r="B25" s="47" t="s">
        <v>21</v>
      </c>
      <c r="C25" s="28"/>
      <c r="D25" s="54"/>
      <c r="E25" s="54"/>
      <c r="F25" s="30"/>
      <c r="G25" s="55"/>
      <c r="H25" s="44"/>
      <c r="I25" s="45"/>
      <c r="J25" s="69"/>
      <c r="K25" s="26"/>
      <c r="L25" s="76"/>
      <c r="M25" s="77"/>
    </row>
    <row r="26" spans="1:22" s="36" customFormat="1" ht="24" x14ac:dyDescent="0.35">
      <c r="A26" s="22">
        <v>15</v>
      </c>
      <c r="B26" s="23" t="s">
        <v>29</v>
      </c>
      <c r="C26" s="22" t="s">
        <v>15</v>
      </c>
      <c r="D26" s="37">
        <v>3.57</v>
      </c>
      <c r="E26" s="37">
        <v>3.57</v>
      </c>
      <c r="F26" s="25">
        <v>1245</v>
      </c>
      <c r="G26" s="25">
        <f t="shared" si="6"/>
        <v>4444.6499999999996</v>
      </c>
      <c r="H26" s="80">
        <v>3.57</v>
      </c>
      <c r="I26" s="80">
        <f t="shared" si="2"/>
        <v>4444.6499999999996</v>
      </c>
      <c r="J26" s="46"/>
      <c r="K26" s="26">
        <f t="shared" si="7"/>
        <v>0</v>
      </c>
      <c r="L26" s="77">
        <f t="shared" si="3"/>
        <v>0</v>
      </c>
      <c r="M26" s="77">
        <f t="shared" si="5"/>
        <v>0</v>
      </c>
    </row>
    <row r="27" spans="1:22" s="36" customFormat="1" ht="24" x14ac:dyDescent="0.35">
      <c r="A27" s="22">
        <v>16</v>
      </c>
      <c r="B27" s="23" t="s">
        <v>32</v>
      </c>
      <c r="C27" s="22" t="s">
        <v>15</v>
      </c>
      <c r="D27" s="37">
        <v>1.79</v>
      </c>
      <c r="E27" s="37">
        <v>1.79</v>
      </c>
      <c r="F27" s="25">
        <v>1800</v>
      </c>
      <c r="G27" s="25">
        <f t="shared" si="6"/>
        <v>3222</v>
      </c>
      <c r="H27" s="80">
        <v>1.64</v>
      </c>
      <c r="I27" s="80">
        <f t="shared" si="2"/>
        <v>2952</v>
      </c>
      <c r="J27" s="46"/>
      <c r="K27" s="26">
        <f t="shared" si="7"/>
        <v>0</v>
      </c>
      <c r="L27" s="77">
        <f t="shared" si="3"/>
        <v>0.15000000000000013</v>
      </c>
      <c r="M27" s="77">
        <f t="shared" si="5"/>
        <v>270</v>
      </c>
      <c r="N27" s="71" t="s">
        <v>44</v>
      </c>
    </row>
    <row r="28" spans="1:22" s="36" customFormat="1" ht="24" x14ac:dyDescent="0.35">
      <c r="A28" s="22">
        <v>17</v>
      </c>
      <c r="B28" s="23" t="s">
        <v>6</v>
      </c>
      <c r="C28" s="22" t="s">
        <v>4</v>
      </c>
      <c r="D28" s="34">
        <v>21</v>
      </c>
      <c r="E28" s="34">
        <v>21</v>
      </c>
      <c r="F28" s="25">
        <v>180</v>
      </c>
      <c r="G28" s="25">
        <f t="shared" si="6"/>
        <v>3780</v>
      </c>
      <c r="H28" s="80">
        <v>18</v>
      </c>
      <c r="I28" s="80">
        <f t="shared" si="2"/>
        <v>3240</v>
      </c>
      <c r="J28" s="46"/>
      <c r="K28" s="26">
        <f t="shared" si="7"/>
        <v>0</v>
      </c>
      <c r="L28" s="76">
        <f t="shared" si="3"/>
        <v>3</v>
      </c>
      <c r="M28" s="77">
        <f t="shared" si="5"/>
        <v>540</v>
      </c>
      <c r="N28" s="71" t="s">
        <v>43</v>
      </c>
    </row>
    <row r="29" spans="1:22" s="59" customFormat="1" ht="15.5" x14ac:dyDescent="0.35">
      <c r="A29" s="57"/>
      <c r="B29" s="47" t="s">
        <v>22</v>
      </c>
      <c r="C29" s="57"/>
      <c r="D29" s="58"/>
      <c r="E29" s="58"/>
      <c r="F29" s="55"/>
      <c r="G29" s="55"/>
      <c r="H29" s="44"/>
      <c r="I29" s="45"/>
      <c r="J29" s="69"/>
      <c r="K29" s="26"/>
      <c r="L29" s="76"/>
      <c r="M29" s="77"/>
    </row>
    <row r="30" spans="1:22" s="36" customFormat="1" ht="24" x14ac:dyDescent="0.35">
      <c r="A30" s="22">
        <v>18</v>
      </c>
      <c r="B30" s="23" t="s">
        <v>33</v>
      </c>
      <c r="C30" s="22" t="s">
        <v>15</v>
      </c>
      <c r="D30" s="37">
        <v>7.13</v>
      </c>
      <c r="E30" s="37">
        <v>7.13</v>
      </c>
      <c r="F30" s="25">
        <v>1245</v>
      </c>
      <c r="G30" s="25">
        <f t="shared" si="6"/>
        <v>8876.85</v>
      </c>
      <c r="H30" s="80">
        <v>1.1299999999999999</v>
      </c>
      <c r="I30" s="80">
        <f t="shared" si="2"/>
        <v>1406.85</v>
      </c>
      <c r="J30" s="26">
        <v>6</v>
      </c>
      <c r="K30" s="26">
        <f t="shared" si="7"/>
        <v>7470</v>
      </c>
      <c r="L30" s="77">
        <f t="shared" si="3"/>
        <v>0</v>
      </c>
      <c r="M30" s="77">
        <f t="shared" si="5"/>
        <v>0</v>
      </c>
    </row>
    <row r="31" spans="1:22" s="36" customFormat="1" ht="24" x14ac:dyDescent="0.35">
      <c r="A31" s="22">
        <v>19</v>
      </c>
      <c r="B31" s="23" t="s">
        <v>34</v>
      </c>
      <c r="C31" s="22" t="s">
        <v>15</v>
      </c>
      <c r="D31" s="37">
        <v>5.21</v>
      </c>
      <c r="E31" s="37">
        <v>5.21</v>
      </c>
      <c r="F31" s="25">
        <v>1800</v>
      </c>
      <c r="G31" s="60">
        <f t="shared" si="6"/>
        <v>9378</v>
      </c>
      <c r="H31" s="80">
        <v>2.63</v>
      </c>
      <c r="I31" s="80">
        <f t="shared" si="2"/>
        <v>4734</v>
      </c>
      <c r="J31" s="26">
        <v>2.58</v>
      </c>
      <c r="K31" s="26">
        <f t="shared" si="7"/>
        <v>4644</v>
      </c>
      <c r="L31" s="77">
        <f t="shared" si="3"/>
        <v>0</v>
      </c>
      <c r="M31" s="77">
        <f t="shared" si="5"/>
        <v>0</v>
      </c>
      <c r="N31" s="52"/>
      <c r="O31" s="52"/>
      <c r="P31" s="52"/>
      <c r="Q31" s="52"/>
      <c r="R31" s="52"/>
      <c r="S31" s="52"/>
      <c r="T31" s="52"/>
      <c r="U31" s="52"/>
      <c r="V31" s="52"/>
    </row>
    <row r="32" spans="1:22" s="36" customFormat="1" ht="24" x14ac:dyDescent="0.35">
      <c r="A32" s="22">
        <v>20</v>
      </c>
      <c r="B32" s="23" t="s">
        <v>6</v>
      </c>
      <c r="C32" s="22" t="s">
        <v>4</v>
      </c>
      <c r="D32" s="34">
        <v>51</v>
      </c>
      <c r="E32" s="34">
        <v>51</v>
      </c>
      <c r="F32" s="25">
        <v>180</v>
      </c>
      <c r="G32" s="60">
        <f t="shared" si="6"/>
        <v>9180</v>
      </c>
      <c r="H32" s="80">
        <v>51</v>
      </c>
      <c r="I32" s="80">
        <f t="shared" si="2"/>
        <v>9180</v>
      </c>
      <c r="J32" s="46"/>
      <c r="K32" s="26">
        <f t="shared" si="7"/>
        <v>0</v>
      </c>
      <c r="L32" s="76">
        <f t="shared" si="3"/>
        <v>0</v>
      </c>
      <c r="M32" s="77">
        <f t="shared" si="5"/>
        <v>0</v>
      </c>
      <c r="S32" s="31"/>
      <c r="T32" s="31"/>
      <c r="U32" s="31"/>
      <c r="V32" s="31"/>
    </row>
    <row r="33" spans="1:22" s="36" customFormat="1" ht="24" x14ac:dyDescent="0.35">
      <c r="A33" s="22">
        <v>21</v>
      </c>
      <c r="B33" s="23" t="s">
        <v>7</v>
      </c>
      <c r="C33" s="22" t="s">
        <v>4</v>
      </c>
      <c r="D33" s="34">
        <v>4</v>
      </c>
      <c r="E33" s="34">
        <v>4</v>
      </c>
      <c r="F33" s="25">
        <v>190</v>
      </c>
      <c r="G33" s="25">
        <f t="shared" si="6"/>
        <v>760</v>
      </c>
      <c r="H33" s="46"/>
      <c r="I33" s="26">
        <f t="shared" si="2"/>
        <v>0</v>
      </c>
      <c r="J33" s="46">
        <v>4</v>
      </c>
      <c r="K33" s="26">
        <f t="shared" si="7"/>
        <v>760</v>
      </c>
      <c r="L33" s="76">
        <f t="shared" si="3"/>
        <v>0</v>
      </c>
      <c r="M33" s="82">
        <f t="shared" si="5"/>
        <v>0</v>
      </c>
      <c r="N33" s="53"/>
      <c r="O33" s="53"/>
      <c r="P33" s="53"/>
      <c r="Q33" s="53"/>
      <c r="R33" s="53"/>
      <c r="S33" s="53"/>
      <c r="T33" s="53"/>
      <c r="U33" s="53"/>
      <c r="V33" s="53"/>
    </row>
    <row r="34" spans="1:22" s="36" customFormat="1" x14ac:dyDescent="0.35">
      <c r="A34" s="22">
        <v>22</v>
      </c>
      <c r="B34" s="23" t="s">
        <v>14</v>
      </c>
      <c r="C34" s="22" t="s">
        <v>4</v>
      </c>
      <c r="D34" s="34">
        <v>2</v>
      </c>
      <c r="E34" s="34">
        <v>2</v>
      </c>
      <c r="F34" s="25">
        <v>100</v>
      </c>
      <c r="G34" s="25">
        <f t="shared" si="6"/>
        <v>200</v>
      </c>
      <c r="H34" s="46"/>
      <c r="I34" s="26">
        <f t="shared" si="2"/>
        <v>0</v>
      </c>
      <c r="J34" s="46">
        <v>2</v>
      </c>
      <c r="K34" s="26">
        <f t="shared" si="7"/>
        <v>200</v>
      </c>
      <c r="L34" s="76">
        <f t="shared" si="3"/>
        <v>0</v>
      </c>
      <c r="M34" s="82">
        <f t="shared" si="5"/>
        <v>0</v>
      </c>
    </row>
    <row r="35" spans="1:22" s="36" customFormat="1" x14ac:dyDescent="0.35">
      <c r="A35" s="22">
        <v>23</v>
      </c>
      <c r="B35" s="23" t="s">
        <v>17</v>
      </c>
      <c r="C35" s="22" t="s">
        <v>4</v>
      </c>
      <c r="D35" s="34">
        <v>1</v>
      </c>
      <c r="E35" s="34">
        <v>1</v>
      </c>
      <c r="F35" s="25">
        <v>100</v>
      </c>
      <c r="G35" s="25">
        <f t="shared" si="6"/>
        <v>100</v>
      </c>
      <c r="H35" s="46"/>
      <c r="I35" s="26">
        <f t="shared" si="2"/>
        <v>0</v>
      </c>
      <c r="J35" s="46">
        <v>1</v>
      </c>
      <c r="K35" s="26">
        <f t="shared" si="7"/>
        <v>100</v>
      </c>
      <c r="L35" s="76">
        <f t="shared" si="3"/>
        <v>0</v>
      </c>
      <c r="M35" s="82">
        <f t="shared" si="5"/>
        <v>0</v>
      </c>
    </row>
    <row r="36" spans="1:22" s="36" customFormat="1" ht="15.5" x14ac:dyDescent="0.35">
      <c r="A36" s="38"/>
      <c r="B36" s="39"/>
      <c r="C36" s="40"/>
      <c r="D36" s="41"/>
      <c r="E36" s="41"/>
      <c r="F36" s="42"/>
      <c r="G36" s="43"/>
      <c r="H36" s="45"/>
      <c r="I36" s="45"/>
      <c r="J36" s="26"/>
      <c r="K36" s="26"/>
      <c r="L36" s="76"/>
      <c r="M36" s="77"/>
    </row>
    <row r="37" spans="1:22" x14ac:dyDescent="0.35">
      <c r="B37" s="9"/>
      <c r="C37" s="10"/>
      <c r="D37" s="11"/>
      <c r="E37" s="11"/>
      <c r="F37" s="7" t="s">
        <v>10</v>
      </c>
      <c r="G37" s="12">
        <f>SUM(G30:G35,G26:G28,G22:G24,G17:G20,G9:G15)</f>
        <v>198686.5</v>
      </c>
      <c r="H37" s="12"/>
      <c r="I37" s="81">
        <f>SUM(I30:I35,I26:I28,I22:I24,I17:I20,I9:I15)</f>
        <v>96163.95</v>
      </c>
      <c r="J37" s="17"/>
      <c r="K37" s="72">
        <f>SUM(K30:K35,K26:K28,K22:K24,K17:K20,K9:K15)</f>
        <v>67093.75</v>
      </c>
      <c r="L37"/>
      <c r="M37" s="72">
        <f>G37-I37-K37</f>
        <v>35428.800000000003</v>
      </c>
    </row>
    <row r="38" spans="1:22" x14ac:dyDescent="0.35">
      <c r="B38" s="13"/>
      <c r="C38" s="87" t="s">
        <v>2</v>
      </c>
      <c r="D38" s="88"/>
      <c r="E38" s="88"/>
      <c r="F38" s="89"/>
      <c r="G38" s="8">
        <f>G37*0.2</f>
        <v>39737.300000000003</v>
      </c>
      <c r="H38" s="8"/>
      <c r="I38" s="8">
        <f t="shared" ref="I38" si="8">I37*0.2</f>
        <v>19232.79</v>
      </c>
      <c r="J38" s="18"/>
      <c r="K38" s="72">
        <f>K37*0.2</f>
        <v>13418.75</v>
      </c>
      <c r="L38"/>
      <c r="M38" s="72">
        <f>M37*0.2</f>
        <v>7085.7600000000011</v>
      </c>
    </row>
    <row r="39" spans="1:22" x14ac:dyDescent="0.35">
      <c r="B39" s="13"/>
      <c r="C39" s="62"/>
      <c r="D39" s="63"/>
      <c r="E39" s="63"/>
      <c r="F39" s="64" t="s">
        <v>1</v>
      </c>
      <c r="G39" s="65">
        <f>SUM(G37:G38)</f>
        <v>238423.8</v>
      </c>
      <c r="H39" s="65"/>
      <c r="I39" s="65">
        <f t="shared" ref="I39" si="9">SUM(I37:I38)</f>
        <v>115396.73999999999</v>
      </c>
      <c r="J39" s="19"/>
      <c r="K39" s="72">
        <f>SUM(K37:K38)</f>
        <v>80512.5</v>
      </c>
      <c r="L39"/>
      <c r="M39" s="72">
        <f>SUM(M37:M38)</f>
        <v>42514.560000000005</v>
      </c>
    </row>
    <row r="40" spans="1:22" ht="15.5" x14ac:dyDescent="0.35">
      <c r="B40" s="2"/>
      <c r="C40" s="4"/>
    </row>
    <row r="41" spans="1:22" ht="15.5" x14ac:dyDescent="0.35">
      <c r="B41" s="61"/>
      <c r="C41" s="4"/>
    </row>
    <row r="42" spans="1:22" ht="15.5" x14ac:dyDescent="0.35">
      <c r="B42" s="2"/>
      <c r="C42" s="4"/>
    </row>
    <row r="43" spans="1:22" ht="46.25" customHeight="1" x14ac:dyDescent="0.35">
      <c r="B43" s="90"/>
      <c r="C43" s="90"/>
      <c r="D43" s="90"/>
      <c r="E43" s="90"/>
    </row>
    <row r="44" spans="1:22" ht="57.5" customHeight="1" x14ac:dyDescent="0.35">
      <c r="B44" s="90"/>
      <c r="C44" s="90"/>
      <c r="D44" s="90"/>
      <c r="E44" s="90"/>
    </row>
  </sheetData>
  <mergeCells count="3">
    <mergeCell ref="C38:F38"/>
    <mergeCell ref="B43:E43"/>
    <mergeCell ref="B44:E4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Puhatu põhjaosa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2022-12-30T13:35:08Z</dcterms:modified>
</cp:coreProperties>
</file>